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8610" windowHeight="4965"/>
  </bookViews>
  <sheets>
    <sheet name="買電" sheetId="1" r:id="rId1"/>
    <sheet name="買電詳細" sheetId="3" r:id="rId2"/>
    <sheet name="売電詳細" sheetId="5" r:id="rId3"/>
  </sheets>
  <calcPr calcId="145621"/>
</workbook>
</file>

<file path=xl/calcChain.xml><?xml version="1.0" encoding="utf-8"?>
<calcChain xmlns="http://schemas.openxmlformats.org/spreadsheetml/2006/main">
  <c r="N8" i="3" l="1"/>
  <c r="M8" i="3"/>
  <c r="L8" i="3"/>
  <c r="K8" i="3"/>
  <c r="J8" i="3"/>
  <c r="I8" i="3"/>
  <c r="H8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H28" i="3" l="1"/>
  <c r="G12" i="5" l="1"/>
  <c r="G11" i="5"/>
  <c r="G29" i="3"/>
  <c r="G28" i="3"/>
  <c r="G9" i="1"/>
  <c r="N12" i="5" l="1"/>
  <c r="N11" i="5"/>
  <c r="N29" i="3"/>
  <c r="N28" i="3"/>
  <c r="N7" i="5" l="1"/>
  <c r="N6" i="5"/>
  <c r="N22" i="3" l="1"/>
  <c r="N21" i="3"/>
  <c r="N17" i="3"/>
  <c r="N16" i="3"/>
  <c r="N12" i="3"/>
  <c r="N11" i="3"/>
  <c r="N7" i="3"/>
  <c r="N6" i="3"/>
  <c r="N7" i="1"/>
  <c r="N6" i="1"/>
  <c r="N5" i="1"/>
  <c r="N8" i="1"/>
</calcChain>
</file>

<file path=xl/sharedStrings.xml><?xml version="1.0" encoding="utf-8"?>
<sst xmlns="http://schemas.openxmlformats.org/spreadsheetml/2006/main" count="189" uniqueCount="88">
  <si>
    <t>1月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</si>
  <si>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</si>
  <si>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</si>
  <si>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</si>
  <si>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</si>
  <si>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</si>
  <si>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</si>
  <si>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</si>
  <si>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</si>
  <si>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</si>
  <si>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</si>
  <si>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2009年</t>
    <rPh sb="4" eb="5">
      <t>ネン</t>
    </rPh>
    <phoneticPr fontId="2"/>
  </si>
  <si>
    <t>2010年</t>
    <rPh sb="4" eb="5">
      <t>ネン</t>
    </rPh>
    <phoneticPr fontId="2"/>
  </si>
  <si>
    <t>2011年</t>
    <rPh sb="4" eb="5">
      <t>ネン</t>
    </rPh>
    <phoneticPr fontId="2"/>
  </si>
  <si>
    <t>2012年</t>
    <rPh sb="4" eb="5">
      <t>ネン</t>
    </rPh>
    <phoneticPr fontId="2"/>
  </si>
  <si>
    <t>2月</t>
    <rPh sb="1" eb="2">
      <t>ガツ</t>
    </rPh>
    <phoneticPr fontId="2"/>
  </si>
  <si>
    <t>平均</t>
    <rPh sb="0" eb="2">
      <t>ヘイキン</t>
    </rPh>
    <phoneticPr fontId="2"/>
  </si>
  <si>
    <t>年月</t>
  </si>
  <si>
    <t>H22/07</t>
  </si>
  <si>
    <t>H22/08</t>
  </si>
  <si>
    <t>H22/09</t>
  </si>
  <si>
    <t>H22/10</t>
  </si>
  <si>
    <t>H22/11</t>
  </si>
  <si>
    <t>H22/12</t>
  </si>
  <si>
    <t>H23/01</t>
  </si>
  <si>
    <t>H23/02</t>
  </si>
  <si>
    <t>H23/03</t>
  </si>
  <si>
    <t>H23/04</t>
  </si>
  <si>
    <t>H23/05</t>
  </si>
  <si>
    <t>H23/06</t>
  </si>
  <si>
    <t>使用日数(日間)</t>
  </si>
  <si>
    <t>使用量(kWh)</t>
  </si>
  <si>
    <t>請求金額(円)</t>
  </si>
  <si>
    <t>H23/07</t>
  </si>
  <si>
    <t>H23/08</t>
  </si>
  <si>
    <t>H23/09</t>
  </si>
  <si>
    <t>H23/10</t>
  </si>
  <si>
    <t>H23/11</t>
  </si>
  <si>
    <t>H23/12</t>
  </si>
  <si>
    <t>H24/01</t>
  </si>
  <si>
    <t>H24/02</t>
  </si>
  <si>
    <t>H24/03</t>
  </si>
  <si>
    <t>H24/04</t>
  </si>
  <si>
    <t>H24/05</t>
  </si>
  <si>
    <t>H24/06</t>
  </si>
  <si>
    <t>H21/07</t>
    <phoneticPr fontId="2"/>
  </si>
  <si>
    <t>H21/08</t>
    <phoneticPr fontId="2"/>
  </si>
  <si>
    <t>H21/09</t>
    <phoneticPr fontId="2"/>
  </si>
  <si>
    <t>H21/10</t>
    <phoneticPr fontId="2"/>
  </si>
  <si>
    <t>H21/11</t>
    <phoneticPr fontId="2"/>
  </si>
  <si>
    <t>H21/12</t>
    <phoneticPr fontId="2"/>
  </si>
  <si>
    <t>H22/01</t>
    <phoneticPr fontId="2"/>
  </si>
  <si>
    <t>H22/02</t>
    <phoneticPr fontId="2"/>
  </si>
  <si>
    <t>H22/03</t>
    <phoneticPr fontId="2"/>
  </si>
  <si>
    <t>H22/04</t>
    <phoneticPr fontId="2"/>
  </si>
  <si>
    <t>H22/05</t>
    <phoneticPr fontId="2"/>
  </si>
  <si>
    <t>H22/06</t>
    <phoneticPr fontId="2"/>
  </si>
  <si>
    <t>平均</t>
    <rPh sb="0" eb="2">
      <t>ヘイキン</t>
    </rPh>
    <phoneticPr fontId="2"/>
  </si>
  <si>
    <t>H24/07</t>
  </si>
  <si>
    <t>H24/08</t>
  </si>
  <si>
    <t>H24/09</t>
  </si>
  <si>
    <t>H24/10</t>
  </si>
  <si>
    <t>H24/11</t>
  </si>
  <si>
    <t>H24/12</t>
  </si>
  <si>
    <t>2013年</t>
    <rPh sb="4" eb="5">
      <t>ネン</t>
    </rPh>
    <phoneticPr fontId="2"/>
  </si>
  <si>
    <t>H25/01</t>
    <phoneticPr fontId="2"/>
  </si>
  <si>
    <t>H25/02</t>
    <phoneticPr fontId="2"/>
  </si>
  <si>
    <t>H25/03</t>
    <phoneticPr fontId="2"/>
  </si>
  <si>
    <t>H25/04</t>
    <phoneticPr fontId="2"/>
  </si>
  <si>
    <t>H25/05</t>
    <phoneticPr fontId="2"/>
  </si>
  <si>
    <t>H25/06</t>
    <phoneticPr fontId="2"/>
  </si>
  <si>
    <t>H25/07</t>
    <phoneticPr fontId="2"/>
  </si>
  <si>
    <t>H25/08</t>
    <phoneticPr fontId="2"/>
  </si>
  <si>
    <t>H25/09</t>
    <phoneticPr fontId="2"/>
  </si>
  <si>
    <t>H25/10</t>
    <phoneticPr fontId="2"/>
  </si>
  <si>
    <t>H25/11</t>
    <phoneticPr fontId="2"/>
  </si>
  <si>
    <t>H25/12</t>
    <phoneticPr fontId="2"/>
  </si>
  <si>
    <t>購入金額(円)</t>
    <rPh sb="0" eb="2">
      <t>コウニュウ</t>
    </rPh>
    <phoneticPr fontId="2"/>
  </si>
  <si>
    <t>昼時間</t>
    <rPh sb="0" eb="1">
      <t>ヒル</t>
    </rPh>
    <rPh sb="1" eb="3">
      <t>ジカン</t>
    </rPh>
    <phoneticPr fontId="2"/>
  </si>
  <si>
    <t>夜時間</t>
    <rPh sb="0" eb="1">
      <t>ヨル</t>
    </rPh>
    <rPh sb="1" eb="3">
      <t>ジカン</t>
    </rPh>
    <phoneticPr fontId="2"/>
  </si>
  <si>
    <t>電気代単価</t>
    <rPh sb="0" eb="3">
      <t>デンキダイ</t>
    </rPh>
    <rPh sb="3" eb="5">
      <t>タンカ</t>
    </rPh>
    <phoneticPr fontId="2"/>
  </si>
  <si>
    <t>電気代単価</t>
    <phoneticPr fontId="2"/>
  </si>
  <si>
    <t>電気単価推移</t>
    <rPh sb="0" eb="2">
      <t>デンキ</t>
    </rPh>
    <rPh sb="2" eb="4">
      <t>タンカ</t>
    </rPh>
    <rPh sb="4" eb="6">
      <t>スイイ</t>
    </rPh>
    <phoneticPr fontId="2"/>
  </si>
  <si>
    <t>電気単価</t>
    <phoneticPr fontId="2"/>
  </si>
  <si>
    <t>torishin家の電気使用量データ</t>
    <rPh sb="8" eb="9">
      <t>イエ</t>
    </rPh>
    <rPh sb="10" eb="15">
      <t>デンキシヨウリョウ</t>
    </rPh>
    <phoneticPr fontId="2"/>
  </si>
  <si>
    <t>http://torishin.cocolog-nifty.com/</t>
    <phoneticPr fontId="2"/>
  </si>
  <si>
    <t>torishin家の電気使用量データ（買電詳細）</t>
    <rPh sb="8" eb="9">
      <t>イエ</t>
    </rPh>
    <rPh sb="10" eb="15">
      <t>デンキシヨウリョウ</t>
    </rPh>
    <rPh sb="19" eb="20">
      <t>カ</t>
    </rPh>
    <rPh sb="21" eb="23">
      <t>ショウサイ</t>
    </rPh>
    <phoneticPr fontId="2"/>
  </si>
  <si>
    <t>torishin家の電気使用量データ（売電詳細）</t>
    <rPh sb="8" eb="9">
      <t>イエ</t>
    </rPh>
    <rPh sb="10" eb="15">
      <t>デンキシヨウリョウ</t>
    </rPh>
    <rPh sb="19" eb="21">
      <t>バイデン</t>
    </rPh>
    <rPh sb="21" eb="23">
      <t>ショウサイ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</si>
</sst>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09]mmmmm\-yy;@"/>
    <numFmt numFmtId="177" formatCode="0.000000000000000_ "/>
  </numFmts>
  <fonts count="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333333"/>
      <name val="MS PGothic"/>
      <family val="3"/>
    </font>
    <font>
      <b/>
      <sz val="11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3F999"/>
        <bgColor indexed="64"/>
      </patternFill>
    </fill>
    <fill>
      <patternFill patternType="solid">
        <fgColor rgb="FFF0FBC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B7DC36"/>
      </left>
      <right style="medium">
        <color rgb="FFB7DC36"/>
      </right>
      <top style="medium">
        <color rgb="FFB7DC36"/>
      </top>
      <bottom style="medium">
        <color rgb="FFB7DC36"/>
      </bottom>
      <diagonal/>
    </border>
    <border>
      <left style="medium">
        <color rgb="FFB7DC36"/>
      </left>
      <right/>
      <top/>
      <bottom/>
      <diagonal/>
    </border>
  </borders>
  <cellStyleXfs count="3">
    <xf numFmtId="176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9">
    <xf numFmtId="176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176" fontId="3" fillId="2" borderId="2" xfId="0" applyFont="1" applyFill="1" applyBorder="1" applyAlignment="1">
      <alignment horizontal="left" vertical="center" wrapText="1"/>
    </xf>
    <xf numFmtId="176" fontId="3" fillId="0" borderId="2" xfId="0" applyFont="1" applyBorder="1" applyAlignment="1">
      <alignment horizontal="left" vertical="center" wrapText="1"/>
    </xf>
    <xf numFmtId="176" fontId="3" fillId="3" borderId="2" xfId="0" applyFont="1" applyFill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right" vertical="center" wrapText="1"/>
    </xf>
    <xf numFmtId="0" fontId="3" fillId="3" borderId="2" xfId="0" applyNumberFormat="1" applyFont="1" applyFill="1" applyBorder="1" applyAlignment="1">
      <alignment horizontal="right" vertical="center" wrapText="1"/>
    </xf>
    <xf numFmtId="0" fontId="0" fillId="0" borderId="1" xfId="0" applyNumberFormat="1" applyBorder="1">
      <alignment vertical="center"/>
    </xf>
    <xf numFmtId="38" fontId="3" fillId="3" borderId="2" xfId="1" applyFont="1" applyFill="1" applyBorder="1" applyAlignment="1">
      <alignment horizontal="right" vertical="center" wrapText="1"/>
    </xf>
    <xf numFmtId="0" fontId="0" fillId="0" borderId="0" xfId="0" applyNumberFormat="1">
      <alignment vertical="center"/>
    </xf>
    <xf numFmtId="177" fontId="0" fillId="0" borderId="0" xfId="0" applyNumberFormat="1">
      <alignment vertical="center"/>
    </xf>
    <xf numFmtId="10" fontId="0" fillId="0" borderId="0" xfId="2" applyNumberFormat="1" applyFont="1">
      <alignment vertical="center"/>
    </xf>
    <xf numFmtId="40" fontId="3" fillId="3" borderId="2" xfId="1" applyNumberFormat="1" applyFont="1" applyFill="1" applyBorder="1" applyAlignment="1">
      <alignment horizontal="right" vertical="center" wrapText="1"/>
    </xf>
    <xf numFmtId="176" fontId="3" fillId="2" borderId="3" xfId="0" applyFont="1" applyFill="1" applyBorder="1" applyAlignment="1">
      <alignment horizontal="left" vertical="center" wrapText="1"/>
    </xf>
    <xf numFmtId="176" fontId="4" fillId="0" borderId="0" xfId="0" applyFont="1">
      <alignment vertical="center"/>
    </xf>
    <xf numFmtId="176" fontId="5" fillId="0" borderId="0" xfId="0" applyFo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電気使用量</a:t>
            </a:r>
            <a:r>
              <a:rPr lang="en-US" altLang="ja-JP"/>
              <a:t>(kWh)</a:t>
            </a:r>
            <a:endParaRPr lang="en-US" alt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買電!$A$5</c:f>
              <c:strCache>
                <c:ptCount val="1"/>
                <c:pt idx="0">
                  <c:v>2009年</c:v>
                </c:pt>
              </c:strCache>
            </c:strRef>
          </c:tx>
          <c:cat>
            <c:strRef>
              <c:f>買電!$B$4:$M$4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買電!$B$5:$M$5</c:f>
              <c:numCache>
                <c:formatCode>General</c:formatCode>
                <c:ptCount val="12"/>
                <c:pt idx="6">
                  <c:v>526</c:v>
                </c:pt>
                <c:pt idx="7">
                  <c:v>709</c:v>
                </c:pt>
                <c:pt idx="8">
                  <c:v>542</c:v>
                </c:pt>
                <c:pt idx="9">
                  <c:v>598</c:v>
                </c:pt>
                <c:pt idx="10">
                  <c:v>574</c:v>
                </c:pt>
                <c:pt idx="11">
                  <c:v>613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買電!$A$6</c:f>
              <c:strCache>
                <c:ptCount val="1"/>
                <c:pt idx="0">
                  <c:v>2010年</c:v>
                </c:pt>
              </c:strCache>
            </c:strRef>
          </c:tx>
          <c:cat>
            <c:strRef>
              <c:f>買電!$B$4:$M$4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買電!$B$6:$M$6</c:f>
              <c:numCache>
                <c:formatCode>General</c:formatCode>
                <c:ptCount val="12"/>
                <c:pt idx="0">
                  <c:v>866</c:v>
                </c:pt>
                <c:pt idx="1">
                  <c:v>710</c:v>
                </c:pt>
                <c:pt idx="2">
                  <c:v>579</c:v>
                </c:pt>
                <c:pt idx="3">
                  <c:v>692</c:v>
                </c:pt>
                <c:pt idx="4">
                  <c:v>578</c:v>
                </c:pt>
                <c:pt idx="5">
                  <c:v>510</c:v>
                </c:pt>
                <c:pt idx="6">
                  <c:v>738</c:v>
                </c:pt>
                <c:pt idx="7">
                  <c:v>823</c:v>
                </c:pt>
                <c:pt idx="8">
                  <c:v>879</c:v>
                </c:pt>
                <c:pt idx="9">
                  <c:v>633</c:v>
                </c:pt>
                <c:pt idx="10">
                  <c:v>590</c:v>
                </c:pt>
                <c:pt idx="11">
                  <c:v>624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買電!$A$7</c:f>
              <c:strCache>
                <c:ptCount val="1"/>
                <c:pt idx="0">
                  <c:v>2011年</c:v>
                </c:pt>
              </c:strCache>
            </c:strRef>
          </c:tx>
          <c:cat>
            <c:strRef>
              <c:f>買電!$B$4:$M$4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買電!$B$7:$M$7</c:f>
              <c:numCache>
                <c:formatCode>General</c:formatCode>
                <c:ptCount val="12"/>
                <c:pt idx="0">
                  <c:v>872</c:v>
                </c:pt>
                <c:pt idx="1">
                  <c:v>793</c:v>
                </c:pt>
                <c:pt idx="2">
                  <c:v>793</c:v>
                </c:pt>
                <c:pt idx="3">
                  <c:v>460</c:v>
                </c:pt>
                <c:pt idx="4">
                  <c:v>299</c:v>
                </c:pt>
                <c:pt idx="5">
                  <c:v>245</c:v>
                </c:pt>
                <c:pt idx="6">
                  <c:v>346</c:v>
                </c:pt>
                <c:pt idx="7">
                  <c:v>392</c:v>
                </c:pt>
                <c:pt idx="8">
                  <c:v>419</c:v>
                </c:pt>
                <c:pt idx="9">
                  <c:v>288</c:v>
                </c:pt>
                <c:pt idx="10">
                  <c:v>338</c:v>
                </c:pt>
                <c:pt idx="11">
                  <c:v>426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買電!$A$8</c:f>
              <c:strCache>
                <c:ptCount val="1"/>
                <c:pt idx="0">
                  <c:v>2012年</c:v>
                </c:pt>
              </c:strCache>
            </c:strRef>
          </c:tx>
          <c:cat>
            <c:strRef>
              <c:f>買電!$B$4:$M$4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買電!$B$8:$M$8</c:f>
              <c:numCache>
                <c:formatCode>General</c:formatCode>
                <c:ptCount val="12"/>
                <c:pt idx="0">
                  <c:v>638</c:v>
                </c:pt>
                <c:pt idx="1">
                  <c:v>530</c:v>
                </c:pt>
                <c:pt idx="2">
                  <c:v>564</c:v>
                </c:pt>
                <c:pt idx="3">
                  <c:v>395</c:v>
                </c:pt>
                <c:pt idx="4">
                  <c:v>366</c:v>
                </c:pt>
                <c:pt idx="5">
                  <c:v>313</c:v>
                </c:pt>
                <c:pt idx="6">
                  <c:v>359</c:v>
                </c:pt>
                <c:pt idx="7">
                  <c:v>591</c:v>
                </c:pt>
                <c:pt idx="8">
                  <c:v>583</c:v>
                </c:pt>
                <c:pt idx="9">
                  <c:v>341</c:v>
                </c:pt>
                <c:pt idx="10">
                  <c:v>406</c:v>
                </c:pt>
                <c:pt idx="11">
                  <c:v>408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買電!$A$9</c:f>
              <c:strCache>
                <c:ptCount val="1"/>
                <c:pt idx="0">
                  <c:v>2013年</c:v>
                </c:pt>
              </c:strCache>
            </c:strRef>
          </c:tx>
          <c:cat>
            <c:strRef>
              <c:f>買電!$B$4:$M$4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買電!$B$9:$M$9</c:f>
              <c:numCache>
                <c:formatCode>General</c:formatCode>
                <c:ptCount val="12"/>
                <c:pt idx="0">
                  <c:v>459</c:v>
                </c:pt>
                <c:pt idx="1">
                  <c:v>378</c:v>
                </c:pt>
                <c:pt idx="2">
                  <c:v>276</c:v>
                </c:pt>
                <c:pt idx="3">
                  <c:v>255</c:v>
                </c:pt>
                <c:pt idx="4">
                  <c:v>256</c:v>
                </c:pt>
                <c:pt idx="5">
                  <c:v>201</c:v>
                </c:pt>
                <c:pt idx="6">
                  <c:v>312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857600"/>
        <c:axId val="110871680"/>
      </c:lineChart>
      <c:catAx>
        <c:axId val="110857600"/>
        <c:scaling>
          <c:orientation val="minMax"/>
        </c:scaling>
        <c:delete val="0"/>
        <c:axPos val="b"/>
        <c:majorTickMark val="none"/>
        <c:minorTickMark val="none"/>
        <c:tickLblPos val="nextTo"/>
        <c:crossAx val="110871680"/>
        <c:crosses val="autoZero"/>
        <c:auto val="1"/>
        <c:lblAlgn val="ctr"/>
        <c:lblOffset val="100"/>
        <c:noMultiLvlLbl val="0"/>
      </c:catAx>
      <c:valAx>
        <c:axId val="1108716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108576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電気使用量（</a:t>
            </a:r>
            <a:r>
              <a:rPr lang="en-US" altLang="ja-JP"/>
              <a:t>kWh)</a:t>
            </a:r>
            <a:endParaRPr lang="en-US" alt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買電!$A$5</c:f>
              <c:strCache>
                <c:ptCount val="1"/>
                <c:pt idx="0">
                  <c:v>2009年</c:v>
                </c:pt>
              </c:strCache>
            </c:strRef>
          </c:tx>
          <c:invertIfNegative val="0"/>
          <c:cat>
            <c:strRef>
              <c:f>買電!$B$4:$M$4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買電!$B$5:$M$5</c:f>
              <c:numCache>
                <c:formatCode>General</c:formatCode>
                <c:ptCount val="12"/>
                <c:pt idx="6">
                  <c:v>526</c:v>
                </c:pt>
                <c:pt idx="7">
                  <c:v>709</c:v>
                </c:pt>
                <c:pt idx="8">
                  <c:v>542</c:v>
                </c:pt>
                <c:pt idx="9">
                  <c:v>598</c:v>
                </c:pt>
                <c:pt idx="10">
                  <c:v>574</c:v>
                </c:pt>
                <c:pt idx="11">
                  <c:v>613</c:v>
                </c:pt>
              </c:numCache>
            </c:numRef>
          </c:val>
        </c:ser>
        <c:ser>
          <c:idx val="1"/>
          <c:order val="1"/>
          <c:tx>
            <c:strRef>
              <c:f>買電!$A$6</c:f>
              <c:strCache>
                <c:ptCount val="1"/>
                <c:pt idx="0">
                  <c:v>2010年</c:v>
                </c:pt>
              </c:strCache>
            </c:strRef>
          </c:tx>
          <c:invertIfNegative val="0"/>
          <c:cat>
            <c:strRef>
              <c:f>買電!$B$4:$M$4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買電!$B$6:$M$6</c:f>
              <c:numCache>
                <c:formatCode>General</c:formatCode>
                <c:ptCount val="12"/>
                <c:pt idx="0">
                  <c:v>866</c:v>
                </c:pt>
                <c:pt idx="1">
                  <c:v>710</c:v>
                </c:pt>
                <c:pt idx="2">
                  <c:v>579</c:v>
                </c:pt>
                <c:pt idx="3">
                  <c:v>692</c:v>
                </c:pt>
                <c:pt idx="4">
                  <c:v>578</c:v>
                </c:pt>
                <c:pt idx="5">
                  <c:v>510</c:v>
                </c:pt>
                <c:pt idx="6">
                  <c:v>738</c:v>
                </c:pt>
                <c:pt idx="7">
                  <c:v>823</c:v>
                </c:pt>
                <c:pt idx="8">
                  <c:v>879</c:v>
                </c:pt>
                <c:pt idx="9">
                  <c:v>633</c:v>
                </c:pt>
                <c:pt idx="10">
                  <c:v>590</c:v>
                </c:pt>
                <c:pt idx="11">
                  <c:v>624</c:v>
                </c:pt>
              </c:numCache>
            </c:numRef>
          </c:val>
        </c:ser>
        <c:ser>
          <c:idx val="2"/>
          <c:order val="2"/>
          <c:tx>
            <c:strRef>
              <c:f>買電!$A$7</c:f>
              <c:strCache>
                <c:ptCount val="1"/>
                <c:pt idx="0">
                  <c:v>2011年</c:v>
                </c:pt>
              </c:strCache>
            </c:strRef>
          </c:tx>
          <c:invertIfNegative val="0"/>
          <c:cat>
            <c:strRef>
              <c:f>買電!$B$4:$M$4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買電!$B$7:$M$7</c:f>
              <c:numCache>
                <c:formatCode>General</c:formatCode>
                <c:ptCount val="12"/>
                <c:pt idx="0">
                  <c:v>872</c:v>
                </c:pt>
                <c:pt idx="1">
                  <c:v>793</c:v>
                </c:pt>
                <c:pt idx="2">
                  <c:v>793</c:v>
                </c:pt>
                <c:pt idx="3">
                  <c:v>460</c:v>
                </c:pt>
                <c:pt idx="4">
                  <c:v>299</c:v>
                </c:pt>
                <c:pt idx="5">
                  <c:v>245</c:v>
                </c:pt>
                <c:pt idx="6">
                  <c:v>346</c:v>
                </c:pt>
                <c:pt idx="7">
                  <c:v>392</c:v>
                </c:pt>
                <c:pt idx="8">
                  <c:v>419</c:v>
                </c:pt>
                <c:pt idx="9">
                  <c:v>288</c:v>
                </c:pt>
                <c:pt idx="10">
                  <c:v>338</c:v>
                </c:pt>
                <c:pt idx="11">
                  <c:v>426</c:v>
                </c:pt>
              </c:numCache>
            </c:numRef>
          </c:val>
        </c:ser>
        <c:ser>
          <c:idx val="3"/>
          <c:order val="3"/>
          <c:tx>
            <c:strRef>
              <c:f>買電!$A$8</c:f>
              <c:strCache>
                <c:ptCount val="1"/>
                <c:pt idx="0">
                  <c:v>2012年</c:v>
                </c:pt>
              </c:strCache>
            </c:strRef>
          </c:tx>
          <c:invertIfNegative val="0"/>
          <c:cat>
            <c:strRef>
              <c:f>買電!$B$4:$M$4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買電!$B$8:$M$8</c:f>
              <c:numCache>
                <c:formatCode>General</c:formatCode>
                <c:ptCount val="12"/>
                <c:pt idx="0">
                  <c:v>638</c:v>
                </c:pt>
                <c:pt idx="1">
                  <c:v>530</c:v>
                </c:pt>
                <c:pt idx="2">
                  <c:v>564</c:v>
                </c:pt>
                <c:pt idx="3">
                  <c:v>395</c:v>
                </c:pt>
                <c:pt idx="4">
                  <c:v>366</c:v>
                </c:pt>
                <c:pt idx="5">
                  <c:v>313</c:v>
                </c:pt>
                <c:pt idx="6">
                  <c:v>359</c:v>
                </c:pt>
                <c:pt idx="7">
                  <c:v>591</c:v>
                </c:pt>
                <c:pt idx="8">
                  <c:v>583</c:v>
                </c:pt>
                <c:pt idx="9">
                  <c:v>341</c:v>
                </c:pt>
                <c:pt idx="10">
                  <c:v>406</c:v>
                </c:pt>
                <c:pt idx="11">
                  <c:v>408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826048"/>
        <c:axId val="115827840"/>
      </c:barChart>
      <c:catAx>
        <c:axId val="1158260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15827840"/>
        <c:crosses val="autoZero"/>
        <c:auto val="1"/>
        <c:lblAlgn val="ctr"/>
        <c:lblOffset val="100"/>
        <c:noMultiLvlLbl val="0"/>
      </c:catAx>
      <c:valAx>
        <c:axId val="1158278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158260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電気単価推移（</a:t>
            </a:r>
            <a:r>
              <a:rPr lang="en-US" altLang="ja-JP"/>
              <a:t>1kWh</a:t>
            </a:r>
            <a:r>
              <a:rPr lang="ja-JP" altLang="en-US"/>
              <a:t>あたりの請求金額）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買電詳細!$P$10</c:f>
              <c:strCache>
                <c:ptCount val="1"/>
                <c:pt idx="0">
                  <c:v>電気単価</c:v>
                </c:pt>
              </c:strCache>
            </c:strRef>
          </c:tx>
          <c:cat>
            <c:strRef>
              <c:f>買電詳細!$Q$9:$BG$9</c:f>
              <c:strCache>
                <c:ptCount val="43"/>
                <c:pt idx="0">
                  <c:v>H22/01</c:v>
                </c:pt>
                <c:pt idx="1">
                  <c:v>H22/02</c:v>
                </c:pt>
                <c:pt idx="2">
                  <c:v>H22/03</c:v>
                </c:pt>
                <c:pt idx="3">
                  <c:v>H22/04</c:v>
                </c:pt>
                <c:pt idx="4">
                  <c:v>H22/05</c:v>
                </c:pt>
                <c:pt idx="5">
                  <c:v>H22/06</c:v>
                </c:pt>
                <c:pt idx="6">
                  <c:v>H22/07</c:v>
                </c:pt>
                <c:pt idx="7">
                  <c:v>H22/08</c:v>
                </c:pt>
                <c:pt idx="8">
                  <c:v>H22/09</c:v>
                </c:pt>
                <c:pt idx="9">
                  <c:v>H22/10</c:v>
                </c:pt>
                <c:pt idx="10">
                  <c:v>H22/11</c:v>
                </c:pt>
                <c:pt idx="11">
                  <c:v>H22/12</c:v>
                </c:pt>
                <c:pt idx="12">
                  <c:v>H23/01</c:v>
                </c:pt>
                <c:pt idx="13">
                  <c:v>H23/02</c:v>
                </c:pt>
                <c:pt idx="14">
                  <c:v>H23/03</c:v>
                </c:pt>
                <c:pt idx="15">
                  <c:v>H23/04</c:v>
                </c:pt>
                <c:pt idx="16">
                  <c:v>H23/05</c:v>
                </c:pt>
                <c:pt idx="17">
                  <c:v>H23/06</c:v>
                </c:pt>
                <c:pt idx="18">
                  <c:v>H23/07</c:v>
                </c:pt>
                <c:pt idx="19">
                  <c:v>H23/08</c:v>
                </c:pt>
                <c:pt idx="20">
                  <c:v>H23/09</c:v>
                </c:pt>
                <c:pt idx="21">
                  <c:v>H23/10</c:v>
                </c:pt>
                <c:pt idx="22">
                  <c:v>H23/11</c:v>
                </c:pt>
                <c:pt idx="23">
                  <c:v>H23/12</c:v>
                </c:pt>
                <c:pt idx="24">
                  <c:v>H24/01</c:v>
                </c:pt>
                <c:pt idx="25">
                  <c:v>H24/02</c:v>
                </c:pt>
                <c:pt idx="26">
                  <c:v>H24/03</c:v>
                </c:pt>
                <c:pt idx="27">
                  <c:v>H24/04</c:v>
                </c:pt>
                <c:pt idx="28">
                  <c:v>H24/05</c:v>
                </c:pt>
                <c:pt idx="29">
                  <c:v>H24/06</c:v>
                </c:pt>
                <c:pt idx="30">
                  <c:v>H24/07</c:v>
                </c:pt>
                <c:pt idx="31">
                  <c:v>H24/08</c:v>
                </c:pt>
                <c:pt idx="32">
                  <c:v>H24/09</c:v>
                </c:pt>
                <c:pt idx="33">
                  <c:v>H24/10</c:v>
                </c:pt>
                <c:pt idx="34">
                  <c:v>H24/11</c:v>
                </c:pt>
                <c:pt idx="35">
                  <c:v>H24/12</c:v>
                </c:pt>
                <c:pt idx="36">
                  <c:v>H25/01</c:v>
                </c:pt>
                <c:pt idx="37">
                  <c:v>H25/02</c:v>
                </c:pt>
                <c:pt idx="38">
                  <c:v>H25/03</c:v>
                </c:pt>
                <c:pt idx="39">
                  <c:v>H25/04</c:v>
                </c:pt>
                <c:pt idx="40">
                  <c:v>H25/05</c:v>
                </c:pt>
                <c:pt idx="41">
                  <c:v>H25/06</c:v>
                </c:pt>
                <c:pt idx="42">
                  <c:v>H25/07</c:v>
                </c:pt>
              </c:strCache>
            </c:strRef>
          </c:cat>
          <c:val>
            <c:numRef>
              <c:f>買電詳細!$Q$10:$BG$10</c:f>
              <c:numCache>
                <c:formatCode>#,##0.00_);[Red]\(#,##0.00\)</c:formatCode>
                <c:ptCount val="43"/>
                <c:pt idx="0">
                  <c:v>22.108545034642031</c:v>
                </c:pt>
                <c:pt idx="1">
                  <c:v>22.292957746478873</c:v>
                </c:pt>
                <c:pt idx="2">
                  <c:v>22.673575129533678</c:v>
                </c:pt>
                <c:pt idx="3">
                  <c:v>22.630057803468208</c:v>
                </c:pt>
                <c:pt idx="4">
                  <c:v>22.865051903114185</c:v>
                </c:pt>
                <c:pt idx="5">
                  <c:v>23.011764705882353</c:v>
                </c:pt>
                <c:pt idx="6">
                  <c:v>22.960704607046072</c:v>
                </c:pt>
                <c:pt idx="7">
                  <c:v>23.164034021871203</c:v>
                </c:pt>
                <c:pt idx="8">
                  <c:v>23.237770193401591</c:v>
                </c:pt>
                <c:pt idx="9">
                  <c:v>23.304897314375989</c:v>
                </c:pt>
                <c:pt idx="10">
                  <c:v>23.093220338983052</c:v>
                </c:pt>
                <c:pt idx="11">
                  <c:v>22.951923076923077</c:v>
                </c:pt>
                <c:pt idx="12">
                  <c:v>22.651376146788991</c:v>
                </c:pt>
                <c:pt idx="13">
                  <c:v>22.609079445145017</c:v>
                </c:pt>
                <c:pt idx="14">
                  <c:v>22.668348045397227</c:v>
                </c:pt>
                <c:pt idx="15">
                  <c:v>7.1326086956521735</c:v>
                </c:pt>
                <c:pt idx="16">
                  <c:v>23.842809364548494</c:v>
                </c:pt>
                <c:pt idx="17">
                  <c:v>24.66122448979592</c:v>
                </c:pt>
                <c:pt idx="18">
                  <c:v>24.358381502890172</c:v>
                </c:pt>
                <c:pt idx="19">
                  <c:v>24.586734693877553</c:v>
                </c:pt>
                <c:pt idx="20">
                  <c:v>24.852028639618137</c:v>
                </c:pt>
                <c:pt idx="21">
                  <c:v>25.534722222222221</c:v>
                </c:pt>
                <c:pt idx="22">
                  <c:v>25.443786982248522</c:v>
                </c:pt>
                <c:pt idx="23">
                  <c:v>25.258215962441316</c:v>
                </c:pt>
                <c:pt idx="24">
                  <c:v>24.910658307210031</c:v>
                </c:pt>
                <c:pt idx="25">
                  <c:v>24.994339622641508</c:v>
                </c:pt>
                <c:pt idx="26">
                  <c:v>25.047872340425531</c:v>
                </c:pt>
                <c:pt idx="27">
                  <c:v>25.389873417721518</c:v>
                </c:pt>
                <c:pt idx="28">
                  <c:v>25.434426229508198</c:v>
                </c:pt>
                <c:pt idx="29">
                  <c:v>25.798722044728436</c:v>
                </c:pt>
                <c:pt idx="30">
                  <c:v>25.974930362116993</c:v>
                </c:pt>
                <c:pt idx="31">
                  <c:v>26.091370558375633</c:v>
                </c:pt>
                <c:pt idx="32">
                  <c:v>27.725557461406517</c:v>
                </c:pt>
                <c:pt idx="33">
                  <c:v>27.967741935483872</c:v>
                </c:pt>
                <c:pt idx="34">
                  <c:v>28.098522167487683</c:v>
                </c:pt>
                <c:pt idx="35">
                  <c:v>27.973039215686274</c:v>
                </c:pt>
                <c:pt idx="36">
                  <c:v>27.851851851851851</c:v>
                </c:pt>
                <c:pt idx="37">
                  <c:v>27.325396825396826</c:v>
                </c:pt>
                <c:pt idx="38">
                  <c:v>27.097826086956523</c:v>
                </c:pt>
                <c:pt idx="39">
                  <c:v>27.71764705882353</c:v>
                </c:pt>
                <c:pt idx="40">
                  <c:v>28.46484375</c:v>
                </c:pt>
                <c:pt idx="41">
                  <c:v>27.746268656716417</c:v>
                </c:pt>
                <c:pt idx="42">
                  <c:v>26.990384615384617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857280"/>
        <c:axId val="115858816"/>
      </c:lineChart>
      <c:catAx>
        <c:axId val="115857280"/>
        <c:scaling>
          <c:orientation val="minMax"/>
        </c:scaling>
        <c:delete val="0"/>
        <c:axPos val="b"/>
        <c:majorTickMark val="out"/>
        <c:minorTickMark val="none"/>
        <c:tickLblPos val="nextTo"/>
        <c:crossAx val="115858816"/>
        <c:crosses val="autoZero"/>
        <c:auto val="1"/>
        <c:lblAlgn val="ctr"/>
        <c:lblOffset val="100"/>
        <c:noMultiLvlLbl val="0"/>
      </c:catAx>
      <c:valAx>
        <c:axId val="115858816"/>
        <c:scaling>
          <c:orientation val="minMax"/>
          <c:min val="20"/>
        </c:scaling>
        <c:delete val="0"/>
        <c:axPos val="l"/>
        <c:majorGridlines/>
        <c:numFmt formatCode="#,##0.00_);[Red]\(#,##0.00\)" sourceLinked="1"/>
        <c:majorTickMark val="out"/>
        <c:minorTickMark val="none"/>
        <c:tickLblPos val="nextTo"/>
        <c:crossAx val="115857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10</xdr:row>
      <xdr:rowOff>47625</xdr:rowOff>
    </xdr:from>
    <xdr:to>
      <xdr:col>13</xdr:col>
      <xdr:colOff>371475</xdr:colOff>
      <xdr:row>39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41</xdr:row>
      <xdr:rowOff>114299</xdr:rowOff>
    </xdr:from>
    <xdr:to>
      <xdr:col>13</xdr:col>
      <xdr:colOff>342900</xdr:colOff>
      <xdr:row>57</xdr:row>
      <xdr:rowOff>123824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</xdr:colOff>
      <xdr:row>11</xdr:row>
      <xdr:rowOff>28574</xdr:rowOff>
    </xdr:from>
    <xdr:to>
      <xdr:col>24</xdr:col>
      <xdr:colOff>152400</xdr:colOff>
      <xdr:row>35</xdr:row>
      <xdr:rowOff>161925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workbookViewId="0">
      <selection activeCell="Q30" sqref="Q30"/>
    </sheetView>
  </sheetViews>
  <sheetFormatPr defaultRowHeight="13.5"/>
  <cols>
    <col min="2" max="4" width="5.875" bestFit="1" customWidth="1"/>
    <col min="5" max="5" width="5.75" bestFit="1" customWidth="1"/>
    <col min="6" max="7" width="5.875" bestFit="1" customWidth="1"/>
    <col min="8" max="9" width="5.75" bestFit="1" customWidth="1"/>
    <col min="10" max="10" width="5.875" bestFit="1" customWidth="1"/>
    <col min="11" max="13" width="5.375" bestFit="1" customWidth="1"/>
    <col min="14" max="14" width="5.25" bestFit="1" customWidth="1"/>
  </cols>
  <sheetData>
    <row r="1" spans="1:15" ht="25.5">
      <c r="A1" s="18" t="s">
        <v>84</v>
      </c>
    </row>
    <row r="2" spans="1:15">
      <c r="A2" s="17" t="s">
        <v>85</v>
      </c>
    </row>
    <row r="3" spans="1:15">
      <c r="A3" s="17"/>
    </row>
    <row r="4" spans="1:15">
      <c r="A4" s="2"/>
      <c r="B4" s="3" t="s">
        <v>0</v>
      </c>
      <c r="C4" s="3" t="s">
        <v>15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3" t="s">
        <v>9</v>
      </c>
      <c r="M4" s="3" t="s">
        <v>10</v>
      </c>
      <c r="N4" s="3" t="s">
        <v>16</v>
      </c>
      <c r="O4" s="1"/>
    </row>
    <row r="5" spans="1:15">
      <c r="A5" s="2" t="s">
        <v>11</v>
      </c>
      <c r="B5" s="10"/>
      <c r="C5" s="10"/>
      <c r="D5" s="10"/>
      <c r="E5" s="10"/>
      <c r="F5" s="10"/>
      <c r="G5" s="10"/>
      <c r="H5" s="10">
        <v>526</v>
      </c>
      <c r="I5" s="10">
        <v>709</v>
      </c>
      <c r="J5" s="10">
        <v>542</v>
      </c>
      <c r="K5" s="10">
        <v>598</v>
      </c>
      <c r="L5" s="10">
        <v>574</v>
      </c>
      <c r="M5" s="10">
        <v>613</v>
      </c>
      <c r="N5" s="4">
        <f t="shared" ref="N5:N7" si="0">AVERAGEA(B5:M5)</f>
        <v>593.66666666666663</v>
      </c>
    </row>
    <row r="6" spans="1:15">
      <c r="A6" s="2" t="s">
        <v>12</v>
      </c>
      <c r="B6" s="10">
        <v>866</v>
      </c>
      <c r="C6" s="10">
        <v>710</v>
      </c>
      <c r="D6" s="10">
        <v>579</v>
      </c>
      <c r="E6" s="10">
        <v>692</v>
      </c>
      <c r="F6" s="10">
        <v>578</v>
      </c>
      <c r="G6" s="10">
        <v>510</v>
      </c>
      <c r="H6" s="10">
        <v>738</v>
      </c>
      <c r="I6" s="10">
        <v>823</v>
      </c>
      <c r="J6" s="10">
        <v>879</v>
      </c>
      <c r="K6" s="10">
        <v>633</v>
      </c>
      <c r="L6" s="10">
        <v>590</v>
      </c>
      <c r="M6" s="10">
        <v>624</v>
      </c>
      <c r="N6" s="4">
        <f t="shared" si="0"/>
        <v>685.16666666666663</v>
      </c>
    </row>
    <row r="7" spans="1:15">
      <c r="A7" s="2" t="s">
        <v>13</v>
      </c>
      <c r="B7" s="10">
        <v>872</v>
      </c>
      <c r="C7" s="10">
        <v>793</v>
      </c>
      <c r="D7" s="10">
        <v>793</v>
      </c>
      <c r="E7" s="10">
        <v>460</v>
      </c>
      <c r="F7" s="10">
        <v>299</v>
      </c>
      <c r="G7" s="10">
        <v>245</v>
      </c>
      <c r="H7" s="10">
        <v>346</v>
      </c>
      <c r="I7" s="10">
        <v>392</v>
      </c>
      <c r="J7" s="10">
        <v>419</v>
      </c>
      <c r="K7" s="10">
        <v>288</v>
      </c>
      <c r="L7" s="10">
        <v>338</v>
      </c>
      <c r="M7" s="10">
        <v>426</v>
      </c>
      <c r="N7" s="4">
        <f t="shared" si="0"/>
        <v>472.58333333333331</v>
      </c>
    </row>
    <row r="8" spans="1:15">
      <c r="A8" s="2" t="s">
        <v>14</v>
      </c>
      <c r="B8" s="10">
        <v>638</v>
      </c>
      <c r="C8" s="10">
        <v>530</v>
      </c>
      <c r="D8" s="10">
        <v>564</v>
      </c>
      <c r="E8" s="10">
        <v>395</v>
      </c>
      <c r="F8" s="10">
        <v>366</v>
      </c>
      <c r="G8" s="10">
        <v>313</v>
      </c>
      <c r="H8" s="10">
        <v>359</v>
      </c>
      <c r="I8" s="10">
        <v>591</v>
      </c>
      <c r="J8" s="10">
        <v>583</v>
      </c>
      <c r="K8" s="10">
        <v>341</v>
      </c>
      <c r="L8" s="10">
        <v>406</v>
      </c>
      <c r="M8" s="10">
        <v>408</v>
      </c>
      <c r="N8" s="4">
        <f>AVERAGEA(B8:M8)</f>
        <v>457.83333333333331</v>
      </c>
    </row>
    <row r="9" spans="1:15">
      <c r="A9" s="2" t="s">
        <v>64</v>
      </c>
      <c r="B9" s="10">
        <v>459</v>
      </c>
      <c r="C9" s="10">
        <v>378</v>
      </c>
      <c r="D9" s="10">
        <v>276</v>
      </c>
      <c r="E9" s="10">
        <v>255</v>
      </c>
      <c r="F9" s="10">
        <v>256</v>
      </c>
      <c r="G9" s="10">
        <f>121+80</f>
        <v>201</v>
      </c>
      <c r="H9" s="10">
        <v>312</v>
      </c>
      <c r="I9" s="10"/>
      <c r="J9" s="10"/>
      <c r="K9" s="10"/>
      <c r="L9" s="10"/>
      <c r="M9" s="10"/>
      <c r="N9" s="10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4"/>
  <sheetViews>
    <sheetView workbookViewId="0">
      <selection sqref="A1:XFD2"/>
    </sheetView>
  </sheetViews>
  <sheetFormatPr defaultRowHeight="13.5"/>
  <cols>
    <col min="1" max="1" width="11.375" customWidth="1"/>
    <col min="8" max="8" width="19.375" bestFit="1" customWidth="1"/>
    <col min="14" max="14" width="9.25" bestFit="1" customWidth="1"/>
  </cols>
  <sheetData>
    <row r="1" spans="1:59" ht="25.5">
      <c r="A1" s="18" t="s">
        <v>86</v>
      </c>
    </row>
    <row r="2" spans="1:59">
      <c r="A2" s="17" t="s">
        <v>85</v>
      </c>
    </row>
    <row r="3" spans="1:59" ht="14.25" thickBot="1"/>
    <row r="4" spans="1:59" ht="14.25" thickBot="1">
      <c r="A4" s="5" t="s">
        <v>17</v>
      </c>
      <c r="B4" s="5"/>
      <c r="C4" s="5"/>
      <c r="D4" s="5"/>
      <c r="E4" s="5"/>
      <c r="F4" s="5"/>
      <c r="G4" s="5"/>
      <c r="H4" s="5" t="s">
        <v>45</v>
      </c>
      <c r="I4" s="5" t="s">
        <v>46</v>
      </c>
      <c r="J4" s="5" t="s">
        <v>47</v>
      </c>
      <c r="K4" s="5" t="s">
        <v>48</v>
      </c>
      <c r="L4" s="5" t="s">
        <v>49</v>
      </c>
      <c r="M4" s="5" t="s">
        <v>50</v>
      </c>
      <c r="N4" s="5" t="s">
        <v>57</v>
      </c>
    </row>
    <row r="5" spans="1:59" ht="14.25" thickBot="1">
      <c r="A5" s="6" t="s">
        <v>30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59" ht="14.25" thickBot="1">
      <c r="A6" s="7" t="s">
        <v>31</v>
      </c>
      <c r="B6" s="9"/>
      <c r="C6" s="9"/>
      <c r="D6" s="9"/>
      <c r="E6" s="9"/>
      <c r="F6" s="9"/>
      <c r="G6" s="9"/>
      <c r="H6" s="9">
        <v>526</v>
      </c>
      <c r="I6" s="9">
        <v>709</v>
      </c>
      <c r="J6" s="9">
        <v>542</v>
      </c>
      <c r="K6" s="9">
        <v>598</v>
      </c>
      <c r="L6" s="9">
        <v>574</v>
      </c>
      <c r="M6" s="9">
        <v>613</v>
      </c>
      <c r="N6" s="11">
        <f>AVERAGEA(B6:M6)</f>
        <v>593.66666666666663</v>
      </c>
    </row>
    <row r="7" spans="1:59" ht="14.25" thickBot="1">
      <c r="A7" s="7" t="s">
        <v>32</v>
      </c>
      <c r="B7" s="9"/>
      <c r="C7" s="9"/>
      <c r="D7" s="9"/>
      <c r="E7" s="9"/>
      <c r="F7" s="9"/>
      <c r="G7" s="9"/>
      <c r="H7" s="9">
        <v>11631</v>
      </c>
      <c r="I7" s="9">
        <v>15508</v>
      </c>
      <c r="J7" s="9">
        <v>11745</v>
      </c>
      <c r="K7" s="9">
        <v>12988</v>
      </c>
      <c r="L7" s="9">
        <v>12561</v>
      </c>
      <c r="M7" s="9">
        <v>13527</v>
      </c>
      <c r="N7" s="11">
        <f>AVERAGEA(B7:M7)</f>
        <v>12993.333333333334</v>
      </c>
    </row>
    <row r="8" spans="1:59" ht="14.25" thickBot="1">
      <c r="A8" s="7" t="s">
        <v>81</v>
      </c>
      <c r="B8" s="15"/>
      <c r="C8" s="15"/>
      <c r="D8" s="15"/>
      <c r="E8" s="15"/>
      <c r="F8" s="15"/>
      <c r="G8" s="15"/>
      <c r="H8" s="15">
        <f t="shared" ref="H8:N8" si="0">+H7/H6</f>
        <v>22.112167300380229</v>
      </c>
      <c r="I8" s="15">
        <f t="shared" si="0"/>
        <v>21.873060648801129</v>
      </c>
      <c r="J8" s="15">
        <f t="shared" si="0"/>
        <v>21.669741697416974</v>
      </c>
      <c r="K8" s="15">
        <f t="shared" si="0"/>
        <v>21.719063545150501</v>
      </c>
      <c r="L8" s="15">
        <f t="shared" si="0"/>
        <v>21.883275261324041</v>
      </c>
      <c r="M8" s="15">
        <f t="shared" si="0"/>
        <v>22.066884176182707</v>
      </c>
      <c r="N8" s="15">
        <f t="shared" si="0"/>
        <v>21.886580572711964</v>
      </c>
    </row>
    <row r="9" spans="1:59" ht="23.25" thickBot="1">
      <c r="A9" s="5" t="s">
        <v>17</v>
      </c>
      <c r="B9" s="5" t="s">
        <v>51</v>
      </c>
      <c r="C9" s="5" t="s">
        <v>52</v>
      </c>
      <c r="D9" s="5" t="s">
        <v>53</v>
      </c>
      <c r="E9" s="5" t="s">
        <v>54</v>
      </c>
      <c r="F9" s="5" t="s">
        <v>55</v>
      </c>
      <c r="G9" s="5" t="s">
        <v>56</v>
      </c>
      <c r="H9" s="5" t="s">
        <v>18</v>
      </c>
      <c r="I9" s="5" t="s">
        <v>19</v>
      </c>
      <c r="J9" s="5" t="s">
        <v>20</v>
      </c>
      <c r="K9" s="5" t="s">
        <v>21</v>
      </c>
      <c r="L9" s="5" t="s">
        <v>22</v>
      </c>
      <c r="M9" s="5" t="s">
        <v>23</v>
      </c>
      <c r="N9" s="5" t="s">
        <v>57</v>
      </c>
      <c r="P9" s="16" t="s">
        <v>82</v>
      </c>
      <c r="Q9" s="5" t="s">
        <v>51</v>
      </c>
      <c r="R9" s="5" t="s">
        <v>52</v>
      </c>
      <c r="S9" s="5" t="s">
        <v>53</v>
      </c>
      <c r="T9" s="5" t="s">
        <v>54</v>
      </c>
      <c r="U9" s="5" t="s">
        <v>55</v>
      </c>
      <c r="V9" s="5" t="s">
        <v>56</v>
      </c>
      <c r="W9" s="5" t="s">
        <v>18</v>
      </c>
      <c r="X9" s="5" t="s">
        <v>19</v>
      </c>
      <c r="Y9" s="5" t="s">
        <v>20</v>
      </c>
      <c r="Z9" s="5" t="s">
        <v>21</v>
      </c>
      <c r="AA9" s="5" t="s">
        <v>22</v>
      </c>
      <c r="AB9" s="5" t="s">
        <v>23</v>
      </c>
      <c r="AC9" s="5" t="s">
        <v>24</v>
      </c>
      <c r="AD9" s="5" t="s">
        <v>25</v>
      </c>
      <c r="AE9" s="5" t="s">
        <v>26</v>
      </c>
      <c r="AF9" s="5" t="s">
        <v>27</v>
      </c>
      <c r="AG9" s="5" t="s">
        <v>28</v>
      </c>
      <c r="AH9" s="5" t="s">
        <v>29</v>
      </c>
      <c r="AI9" s="5" t="s">
        <v>33</v>
      </c>
      <c r="AJ9" s="5" t="s">
        <v>34</v>
      </c>
      <c r="AK9" s="5" t="s">
        <v>35</v>
      </c>
      <c r="AL9" s="5" t="s">
        <v>36</v>
      </c>
      <c r="AM9" s="5" t="s">
        <v>37</v>
      </c>
      <c r="AN9" s="5" t="s">
        <v>38</v>
      </c>
      <c r="AO9" s="5" t="s">
        <v>39</v>
      </c>
      <c r="AP9" s="5" t="s">
        <v>40</v>
      </c>
      <c r="AQ9" s="5" t="s">
        <v>41</v>
      </c>
      <c r="AR9" s="5" t="s">
        <v>42</v>
      </c>
      <c r="AS9" s="5" t="s">
        <v>43</v>
      </c>
      <c r="AT9" s="5" t="s">
        <v>44</v>
      </c>
      <c r="AU9" s="5" t="s">
        <v>58</v>
      </c>
      <c r="AV9" s="5" t="s">
        <v>59</v>
      </c>
      <c r="AW9" s="5" t="s">
        <v>60</v>
      </c>
      <c r="AX9" s="5" t="s">
        <v>61</v>
      </c>
      <c r="AY9" s="5" t="s">
        <v>62</v>
      </c>
      <c r="AZ9" s="5" t="s">
        <v>63</v>
      </c>
      <c r="BA9" s="5" t="s">
        <v>65</v>
      </c>
      <c r="BB9" s="5" t="s">
        <v>66</v>
      </c>
      <c r="BC9" s="5" t="s">
        <v>67</v>
      </c>
      <c r="BD9" s="5" t="s">
        <v>68</v>
      </c>
      <c r="BE9" s="5" t="s">
        <v>69</v>
      </c>
      <c r="BF9" s="5" t="s">
        <v>70</v>
      </c>
      <c r="BG9" s="5" t="s">
        <v>71</v>
      </c>
    </row>
    <row r="10" spans="1:59" ht="14.25" thickBot="1">
      <c r="A10" s="6" t="s">
        <v>30</v>
      </c>
      <c r="B10" s="8"/>
      <c r="C10" s="8"/>
      <c r="D10" s="8"/>
      <c r="E10" s="8"/>
      <c r="F10" s="8"/>
      <c r="G10" s="8"/>
      <c r="H10" s="8">
        <v>33</v>
      </c>
      <c r="I10" s="8">
        <v>29</v>
      </c>
      <c r="J10" s="8">
        <v>30</v>
      </c>
      <c r="K10" s="8">
        <v>33</v>
      </c>
      <c r="L10" s="8">
        <v>29</v>
      </c>
      <c r="M10" s="8">
        <v>29</v>
      </c>
      <c r="N10" s="8"/>
      <c r="P10" t="s">
        <v>83</v>
      </c>
      <c r="Q10" s="15">
        <v>22.108545034642031</v>
      </c>
      <c r="R10" s="15">
        <v>22.292957746478873</v>
      </c>
      <c r="S10" s="15">
        <v>22.673575129533678</v>
      </c>
      <c r="T10" s="15">
        <v>22.630057803468208</v>
      </c>
      <c r="U10" s="15">
        <v>22.865051903114185</v>
      </c>
      <c r="V10" s="15">
        <v>23.011764705882353</v>
      </c>
      <c r="W10" s="15">
        <v>22.960704607046072</v>
      </c>
      <c r="X10" s="15">
        <v>23.164034021871203</v>
      </c>
      <c r="Y10" s="15">
        <v>23.237770193401591</v>
      </c>
      <c r="Z10" s="15">
        <v>23.304897314375989</v>
      </c>
      <c r="AA10" s="15">
        <v>23.093220338983052</v>
      </c>
      <c r="AB10" s="15">
        <v>22.951923076923077</v>
      </c>
      <c r="AC10" s="15">
        <v>22.651376146788991</v>
      </c>
      <c r="AD10" s="15">
        <v>22.609079445145017</v>
      </c>
      <c r="AE10" s="15">
        <v>22.668348045397227</v>
      </c>
      <c r="AF10" s="15">
        <v>7.1326086956521735</v>
      </c>
      <c r="AG10" s="15">
        <v>23.842809364548494</v>
      </c>
      <c r="AH10" s="15">
        <v>24.66122448979592</v>
      </c>
      <c r="AI10" s="15">
        <v>24.358381502890172</v>
      </c>
      <c r="AJ10" s="15">
        <v>24.586734693877553</v>
      </c>
      <c r="AK10" s="15">
        <v>24.852028639618137</v>
      </c>
      <c r="AL10" s="15">
        <v>25.534722222222221</v>
      </c>
      <c r="AM10" s="15">
        <v>25.443786982248522</v>
      </c>
      <c r="AN10" s="15">
        <v>25.258215962441316</v>
      </c>
      <c r="AO10" s="15">
        <v>24.910658307210031</v>
      </c>
      <c r="AP10" s="15">
        <v>24.994339622641508</v>
      </c>
      <c r="AQ10" s="15">
        <v>25.047872340425531</v>
      </c>
      <c r="AR10" s="15">
        <v>25.389873417721518</v>
      </c>
      <c r="AS10" s="15">
        <v>25.434426229508198</v>
      </c>
      <c r="AT10" s="15">
        <v>25.798722044728436</v>
      </c>
      <c r="AU10" s="15">
        <v>25.974930362116993</v>
      </c>
      <c r="AV10" s="15">
        <v>26.091370558375633</v>
      </c>
      <c r="AW10" s="15">
        <v>27.725557461406517</v>
      </c>
      <c r="AX10" s="15">
        <v>27.967741935483872</v>
      </c>
      <c r="AY10" s="15">
        <v>28.098522167487683</v>
      </c>
      <c r="AZ10" s="15">
        <v>27.973039215686274</v>
      </c>
      <c r="BA10" s="15">
        <v>27.851851851851851</v>
      </c>
      <c r="BB10" s="15">
        <v>27.325396825396826</v>
      </c>
      <c r="BC10" s="15">
        <v>27.097826086956523</v>
      </c>
      <c r="BD10" s="15">
        <v>27.71764705882353</v>
      </c>
      <c r="BE10" s="15">
        <v>28.46484375</v>
      </c>
      <c r="BF10" s="15">
        <v>27.746268656716417</v>
      </c>
      <c r="BG10" s="15">
        <v>26.990384615384617</v>
      </c>
    </row>
    <row r="11" spans="1:59" ht="14.25" thickBot="1">
      <c r="A11" s="7" t="s">
        <v>31</v>
      </c>
      <c r="B11" s="9">
        <v>866</v>
      </c>
      <c r="C11" s="9">
        <v>710</v>
      </c>
      <c r="D11" s="9">
        <v>579</v>
      </c>
      <c r="E11" s="9">
        <v>692</v>
      </c>
      <c r="F11" s="9">
        <v>578</v>
      </c>
      <c r="G11" s="9">
        <v>510</v>
      </c>
      <c r="H11" s="9">
        <v>738</v>
      </c>
      <c r="I11" s="9">
        <v>823</v>
      </c>
      <c r="J11" s="9">
        <v>879</v>
      </c>
      <c r="K11" s="9">
        <v>633</v>
      </c>
      <c r="L11" s="9">
        <v>590</v>
      </c>
      <c r="M11" s="9">
        <v>624</v>
      </c>
      <c r="N11" s="11">
        <f t="shared" ref="N11:N12" si="1">AVERAGEA(B11:M11)</f>
        <v>685.16666666666663</v>
      </c>
    </row>
    <row r="12" spans="1:59" ht="14.25" thickBot="1">
      <c r="A12" s="7" t="s">
        <v>32</v>
      </c>
      <c r="B12" s="9">
        <v>19146</v>
      </c>
      <c r="C12" s="9">
        <v>15828</v>
      </c>
      <c r="D12" s="9">
        <v>13128</v>
      </c>
      <c r="E12" s="9">
        <v>15660</v>
      </c>
      <c r="F12" s="9">
        <v>13216</v>
      </c>
      <c r="G12" s="9">
        <v>11736</v>
      </c>
      <c r="H12" s="9">
        <v>16945</v>
      </c>
      <c r="I12" s="9">
        <v>19064</v>
      </c>
      <c r="J12" s="9">
        <v>20426</v>
      </c>
      <c r="K12" s="9">
        <v>14752</v>
      </c>
      <c r="L12" s="9">
        <v>13625</v>
      </c>
      <c r="M12" s="9">
        <v>14322</v>
      </c>
      <c r="N12" s="11">
        <f t="shared" si="1"/>
        <v>15654</v>
      </c>
    </row>
    <row r="13" spans="1:59" ht="14.25" thickBot="1">
      <c r="A13" s="7" t="s">
        <v>81</v>
      </c>
      <c r="B13" s="15">
        <f t="shared" ref="B13:N13" si="2">+B12/B11</f>
        <v>22.108545034642031</v>
      </c>
      <c r="C13" s="15">
        <f t="shared" si="2"/>
        <v>22.292957746478873</v>
      </c>
      <c r="D13" s="15">
        <f t="shared" si="2"/>
        <v>22.673575129533678</v>
      </c>
      <c r="E13" s="15">
        <f t="shared" si="2"/>
        <v>22.630057803468208</v>
      </c>
      <c r="F13" s="15">
        <f t="shared" si="2"/>
        <v>22.865051903114185</v>
      </c>
      <c r="G13" s="15">
        <f t="shared" si="2"/>
        <v>23.011764705882353</v>
      </c>
      <c r="H13" s="15">
        <f t="shared" si="2"/>
        <v>22.960704607046072</v>
      </c>
      <c r="I13" s="15">
        <f t="shared" si="2"/>
        <v>23.164034021871203</v>
      </c>
      <c r="J13" s="15">
        <f t="shared" si="2"/>
        <v>23.237770193401591</v>
      </c>
      <c r="K13" s="15">
        <f t="shared" si="2"/>
        <v>23.304897314375989</v>
      </c>
      <c r="L13" s="15">
        <f t="shared" si="2"/>
        <v>23.093220338983052</v>
      </c>
      <c r="M13" s="15">
        <f t="shared" si="2"/>
        <v>22.951923076923077</v>
      </c>
      <c r="N13" s="15">
        <f t="shared" si="2"/>
        <v>22.846995864753104</v>
      </c>
    </row>
    <row r="14" spans="1:59" ht="14.25" thickBot="1">
      <c r="A14" s="5" t="s">
        <v>17</v>
      </c>
      <c r="B14" s="5" t="s">
        <v>24</v>
      </c>
      <c r="C14" s="5" t="s">
        <v>25</v>
      </c>
      <c r="D14" s="5" t="s">
        <v>26</v>
      </c>
      <c r="E14" s="5" t="s">
        <v>27</v>
      </c>
      <c r="F14" s="5" t="s">
        <v>28</v>
      </c>
      <c r="G14" s="5" t="s">
        <v>29</v>
      </c>
      <c r="H14" s="5" t="s">
        <v>33</v>
      </c>
      <c r="I14" s="5" t="s">
        <v>34</v>
      </c>
      <c r="J14" s="5" t="s">
        <v>35</v>
      </c>
      <c r="K14" s="5" t="s">
        <v>36</v>
      </c>
      <c r="L14" s="5" t="s">
        <v>37</v>
      </c>
      <c r="M14" s="5" t="s">
        <v>38</v>
      </c>
      <c r="N14" s="5" t="s">
        <v>57</v>
      </c>
    </row>
    <row r="15" spans="1:59" ht="14.25" thickBot="1">
      <c r="A15" s="6" t="s">
        <v>30</v>
      </c>
      <c r="B15" s="8">
        <v>34</v>
      </c>
      <c r="C15" s="8">
        <v>29</v>
      </c>
      <c r="D15" s="8">
        <v>27</v>
      </c>
      <c r="E15" s="8">
        <v>33</v>
      </c>
      <c r="F15" s="8">
        <v>31</v>
      </c>
      <c r="G15" s="8">
        <v>28</v>
      </c>
      <c r="H15" s="8">
        <v>33</v>
      </c>
      <c r="I15" s="8">
        <v>29</v>
      </c>
      <c r="J15" s="8">
        <v>33</v>
      </c>
      <c r="K15" s="8">
        <v>29</v>
      </c>
      <c r="L15" s="8">
        <v>30</v>
      </c>
      <c r="M15" s="8">
        <v>29</v>
      </c>
      <c r="N15" s="8"/>
    </row>
    <row r="16" spans="1:59" ht="14.25" thickBot="1">
      <c r="A16" s="7" t="s">
        <v>31</v>
      </c>
      <c r="B16" s="9">
        <v>872</v>
      </c>
      <c r="C16" s="9">
        <v>793</v>
      </c>
      <c r="D16" s="9">
        <v>793</v>
      </c>
      <c r="E16" s="9">
        <v>460</v>
      </c>
      <c r="F16" s="9">
        <v>299</v>
      </c>
      <c r="G16" s="9">
        <v>245</v>
      </c>
      <c r="H16" s="9">
        <v>346</v>
      </c>
      <c r="I16" s="9">
        <v>392</v>
      </c>
      <c r="J16" s="9">
        <v>419</v>
      </c>
      <c r="K16" s="9">
        <v>288</v>
      </c>
      <c r="L16" s="9">
        <v>338</v>
      </c>
      <c r="M16" s="9">
        <v>426</v>
      </c>
      <c r="N16" s="11">
        <f t="shared" ref="N16:N17" si="3">AVERAGEA(B16:M16)</f>
        <v>472.58333333333331</v>
      </c>
    </row>
    <row r="17" spans="1:14" ht="14.25" thickBot="1">
      <c r="A17" s="7" t="s">
        <v>32</v>
      </c>
      <c r="B17" s="9">
        <v>19752</v>
      </c>
      <c r="C17" s="9">
        <v>17929</v>
      </c>
      <c r="D17" s="9">
        <v>17976</v>
      </c>
      <c r="E17" s="9">
        <v>3281</v>
      </c>
      <c r="F17" s="9">
        <v>7129</v>
      </c>
      <c r="G17" s="9">
        <v>6042</v>
      </c>
      <c r="H17" s="9">
        <v>8428</v>
      </c>
      <c r="I17" s="9">
        <v>9638</v>
      </c>
      <c r="J17" s="9">
        <v>10413</v>
      </c>
      <c r="K17" s="9">
        <v>7354</v>
      </c>
      <c r="L17" s="9">
        <v>8600</v>
      </c>
      <c r="M17" s="9">
        <v>10760</v>
      </c>
      <c r="N17" s="11">
        <f t="shared" si="3"/>
        <v>10608.5</v>
      </c>
    </row>
    <row r="18" spans="1:14" ht="14.25" thickBot="1">
      <c r="A18" s="7" t="s">
        <v>80</v>
      </c>
      <c r="B18" s="15">
        <f t="shared" ref="B18:N18" si="4">+B17/B16</f>
        <v>22.651376146788991</v>
      </c>
      <c r="C18" s="15">
        <f t="shared" si="4"/>
        <v>22.609079445145017</v>
      </c>
      <c r="D18" s="15">
        <f t="shared" si="4"/>
        <v>22.668348045397227</v>
      </c>
      <c r="E18" s="15">
        <f t="shared" si="4"/>
        <v>7.1326086956521735</v>
      </c>
      <c r="F18" s="15">
        <f t="shared" si="4"/>
        <v>23.842809364548494</v>
      </c>
      <c r="G18" s="15">
        <f t="shared" si="4"/>
        <v>24.66122448979592</v>
      </c>
      <c r="H18" s="15">
        <f t="shared" si="4"/>
        <v>24.358381502890172</v>
      </c>
      <c r="I18" s="15">
        <f t="shared" si="4"/>
        <v>24.586734693877553</v>
      </c>
      <c r="J18" s="15">
        <f t="shared" si="4"/>
        <v>24.852028639618137</v>
      </c>
      <c r="K18" s="15">
        <f t="shared" si="4"/>
        <v>25.534722222222221</v>
      </c>
      <c r="L18" s="15">
        <f t="shared" si="4"/>
        <v>25.443786982248522</v>
      </c>
      <c r="M18" s="15">
        <f t="shared" si="4"/>
        <v>25.258215962441316</v>
      </c>
      <c r="N18" s="15">
        <f t="shared" si="4"/>
        <v>22.447892787868103</v>
      </c>
    </row>
    <row r="19" spans="1:14" ht="14.25" thickBot="1">
      <c r="A19" s="5" t="s">
        <v>17</v>
      </c>
      <c r="B19" s="5" t="s">
        <v>39</v>
      </c>
      <c r="C19" s="5" t="s">
        <v>40</v>
      </c>
      <c r="D19" s="5" t="s">
        <v>41</v>
      </c>
      <c r="E19" s="5" t="s">
        <v>42</v>
      </c>
      <c r="F19" s="5" t="s">
        <v>43</v>
      </c>
      <c r="G19" s="5" t="s">
        <v>44</v>
      </c>
      <c r="H19" s="5" t="s">
        <v>58</v>
      </c>
      <c r="I19" s="5" t="s">
        <v>59</v>
      </c>
      <c r="J19" s="5" t="s">
        <v>60</v>
      </c>
      <c r="K19" s="5" t="s">
        <v>61</v>
      </c>
      <c r="L19" s="5" t="s">
        <v>62</v>
      </c>
      <c r="M19" s="5" t="s">
        <v>63</v>
      </c>
      <c r="N19" s="5" t="s">
        <v>57</v>
      </c>
    </row>
    <row r="20" spans="1:14" ht="14.25" thickBot="1">
      <c r="A20" s="6" t="s">
        <v>30</v>
      </c>
      <c r="B20" s="8">
        <v>34</v>
      </c>
      <c r="C20" s="8">
        <v>28</v>
      </c>
      <c r="D20" s="8">
        <v>31</v>
      </c>
      <c r="E20" s="8">
        <v>29</v>
      </c>
      <c r="F20" s="8">
        <v>34</v>
      </c>
      <c r="G20" s="8">
        <v>29</v>
      </c>
      <c r="H20" s="8">
        <v>30</v>
      </c>
      <c r="I20" s="8">
        <v>32</v>
      </c>
      <c r="J20" s="8">
        <v>30</v>
      </c>
      <c r="K20" s="8">
        <v>29</v>
      </c>
      <c r="L20" s="8">
        <v>32</v>
      </c>
      <c r="M20" s="8">
        <v>30</v>
      </c>
      <c r="N20" s="8"/>
    </row>
    <row r="21" spans="1:14" ht="14.25" thickBot="1">
      <c r="A21" s="7" t="s">
        <v>31</v>
      </c>
      <c r="B21" s="9">
        <v>638</v>
      </c>
      <c r="C21" s="9">
        <v>530</v>
      </c>
      <c r="D21" s="9">
        <v>564</v>
      </c>
      <c r="E21" s="9">
        <v>395</v>
      </c>
      <c r="F21" s="9">
        <v>366</v>
      </c>
      <c r="G21" s="9">
        <v>313</v>
      </c>
      <c r="H21" s="9">
        <v>359</v>
      </c>
      <c r="I21" s="9">
        <v>591</v>
      </c>
      <c r="J21" s="9">
        <v>583</v>
      </c>
      <c r="K21" s="9">
        <v>341</v>
      </c>
      <c r="L21" s="9">
        <v>406</v>
      </c>
      <c r="M21" s="9">
        <v>408</v>
      </c>
      <c r="N21" s="11">
        <f t="shared" ref="N21:N22" si="5">AVERAGEA(B21:M21)</f>
        <v>457.83333333333331</v>
      </c>
    </row>
    <row r="22" spans="1:14" ht="14.25" thickBot="1">
      <c r="A22" s="7" t="s">
        <v>32</v>
      </c>
      <c r="B22" s="9">
        <v>15893</v>
      </c>
      <c r="C22" s="9">
        <v>13247</v>
      </c>
      <c r="D22" s="9">
        <v>14127</v>
      </c>
      <c r="E22" s="9">
        <v>10029</v>
      </c>
      <c r="F22" s="9">
        <v>9309</v>
      </c>
      <c r="G22" s="9">
        <v>8075</v>
      </c>
      <c r="H22" s="9">
        <v>9325</v>
      </c>
      <c r="I22" s="9">
        <v>15420</v>
      </c>
      <c r="J22" s="9">
        <v>16164</v>
      </c>
      <c r="K22" s="9">
        <v>9537</v>
      </c>
      <c r="L22" s="9">
        <v>11408</v>
      </c>
      <c r="M22" s="9">
        <v>11413</v>
      </c>
      <c r="N22" s="11">
        <f t="shared" si="5"/>
        <v>11995.583333333334</v>
      </c>
    </row>
    <row r="23" spans="1:14" ht="14.25" thickBot="1">
      <c r="A23" s="7" t="s">
        <v>80</v>
      </c>
      <c r="B23" s="15">
        <f t="shared" ref="B23:N23" si="6">+B22/B21</f>
        <v>24.910658307210031</v>
      </c>
      <c r="C23" s="15">
        <f t="shared" si="6"/>
        <v>24.994339622641508</v>
      </c>
      <c r="D23" s="15">
        <f t="shared" si="6"/>
        <v>25.047872340425531</v>
      </c>
      <c r="E23" s="15">
        <f t="shared" si="6"/>
        <v>25.389873417721518</v>
      </c>
      <c r="F23" s="15">
        <f t="shared" si="6"/>
        <v>25.434426229508198</v>
      </c>
      <c r="G23" s="15">
        <f t="shared" si="6"/>
        <v>25.798722044728436</v>
      </c>
      <c r="H23" s="15">
        <f t="shared" si="6"/>
        <v>25.974930362116993</v>
      </c>
      <c r="I23" s="15">
        <f t="shared" si="6"/>
        <v>26.091370558375633</v>
      </c>
      <c r="J23" s="15">
        <f t="shared" si="6"/>
        <v>27.725557461406517</v>
      </c>
      <c r="K23" s="15">
        <f t="shared" si="6"/>
        <v>27.967741935483872</v>
      </c>
      <c r="L23" s="15">
        <f t="shared" si="6"/>
        <v>28.098522167487683</v>
      </c>
      <c r="M23" s="15">
        <f t="shared" si="6"/>
        <v>27.973039215686274</v>
      </c>
      <c r="N23" s="15">
        <f t="shared" si="6"/>
        <v>26.200764470331272</v>
      </c>
    </row>
    <row r="24" spans="1:14" ht="14.25" thickBot="1">
      <c r="A24" s="5" t="s">
        <v>17</v>
      </c>
      <c r="B24" s="5" t="s">
        <v>65</v>
      </c>
      <c r="C24" s="5" t="s">
        <v>66</v>
      </c>
      <c r="D24" s="5" t="s">
        <v>67</v>
      </c>
      <c r="E24" s="5" t="s">
        <v>68</v>
      </c>
      <c r="F24" s="5" t="s">
        <v>69</v>
      </c>
      <c r="G24" s="5" t="s">
        <v>70</v>
      </c>
      <c r="H24" s="5" t="s">
        <v>71</v>
      </c>
      <c r="I24" s="5" t="s">
        <v>72</v>
      </c>
      <c r="J24" s="5" t="s">
        <v>73</v>
      </c>
      <c r="K24" s="5" t="s">
        <v>74</v>
      </c>
      <c r="L24" s="5" t="s">
        <v>75</v>
      </c>
      <c r="M24" s="5" t="s">
        <v>76</v>
      </c>
      <c r="N24" s="5" t="s">
        <v>16</v>
      </c>
    </row>
    <row r="25" spans="1:14" ht="14.25" thickBot="1">
      <c r="A25" s="6" t="s">
        <v>30</v>
      </c>
      <c r="B25" s="8">
        <v>30</v>
      </c>
      <c r="C25" s="8">
        <v>32</v>
      </c>
      <c r="D25" s="8">
        <v>28</v>
      </c>
      <c r="E25" s="8">
        <v>30</v>
      </c>
      <c r="F25" s="8">
        <v>33</v>
      </c>
      <c r="G25" s="8">
        <v>28</v>
      </c>
      <c r="H25" s="8">
        <v>30</v>
      </c>
      <c r="I25" s="8"/>
      <c r="J25" s="8"/>
      <c r="K25" s="8"/>
      <c r="L25" s="8"/>
      <c r="M25" s="8"/>
      <c r="N25" s="8"/>
    </row>
    <row r="26" spans="1:14" ht="14.25" thickBot="1">
      <c r="A26" s="6" t="s">
        <v>78</v>
      </c>
      <c r="B26" s="8"/>
      <c r="C26" s="8"/>
      <c r="D26" s="8"/>
      <c r="E26" s="8"/>
      <c r="F26" s="8"/>
      <c r="G26" s="8">
        <v>29</v>
      </c>
      <c r="H26" s="8">
        <v>138</v>
      </c>
      <c r="I26" s="8"/>
      <c r="J26" s="8"/>
      <c r="K26" s="8"/>
      <c r="L26" s="8"/>
      <c r="M26" s="8"/>
      <c r="N26" s="8"/>
    </row>
    <row r="27" spans="1:14" ht="14.25" thickBot="1">
      <c r="A27" s="6" t="s">
        <v>79</v>
      </c>
      <c r="B27" s="8"/>
      <c r="C27" s="8"/>
      <c r="D27" s="8"/>
      <c r="E27" s="8"/>
      <c r="F27" s="8"/>
      <c r="G27" s="8">
        <v>51</v>
      </c>
      <c r="H27" s="8">
        <v>174</v>
      </c>
      <c r="I27" s="8"/>
      <c r="J27" s="8"/>
      <c r="K27" s="8"/>
      <c r="L27" s="8"/>
      <c r="M27" s="8"/>
      <c r="N27" s="8"/>
    </row>
    <row r="28" spans="1:14" ht="14.25" thickBot="1">
      <c r="A28" s="7" t="s">
        <v>31</v>
      </c>
      <c r="B28" s="9">
        <v>459</v>
      </c>
      <c r="C28" s="9">
        <v>378</v>
      </c>
      <c r="D28" s="9">
        <v>276</v>
      </c>
      <c r="E28" s="9">
        <v>255</v>
      </c>
      <c r="F28" s="9">
        <v>256</v>
      </c>
      <c r="G28" s="9">
        <f>121+80</f>
        <v>201</v>
      </c>
      <c r="H28" s="9">
        <f>SUM(H26:H27)</f>
        <v>312</v>
      </c>
      <c r="I28" s="9"/>
      <c r="J28" s="9"/>
      <c r="K28" s="9"/>
      <c r="L28" s="9"/>
      <c r="M28" s="9"/>
      <c r="N28" s="11">
        <f t="shared" ref="N28:N29" si="7">AVERAGEA(B28:M28)</f>
        <v>305.28571428571428</v>
      </c>
    </row>
    <row r="29" spans="1:14" ht="14.25" thickBot="1">
      <c r="A29" s="7" t="s">
        <v>32</v>
      </c>
      <c r="B29" s="9">
        <v>12784</v>
      </c>
      <c r="C29" s="9">
        <v>10329</v>
      </c>
      <c r="D29" s="9">
        <v>7479</v>
      </c>
      <c r="E29" s="9">
        <v>7068</v>
      </c>
      <c r="F29" s="9">
        <v>7287</v>
      </c>
      <c r="G29" s="9">
        <f>3567+2010</f>
        <v>5577</v>
      </c>
      <c r="H29" s="9">
        <v>8421</v>
      </c>
      <c r="I29" s="9"/>
      <c r="J29" s="9"/>
      <c r="K29" s="9"/>
      <c r="L29" s="9"/>
      <c r="M29" s="9"/>
      <c r="N29" s="11">
        <f t="shared" si="7"/>
        <v>8420.7142857142862</v>
      </c>
    </row>
    <row r="30" spans="1:14" ht="14.25" thickBot="1">
      <c r="A30" s="7" t="s">
        <v>80</v>
      </c>
      <c r="B30" s="15">
        <f t="shared" ref="B30:N30" si="8">+B29/B28</f>
        <v>27.851851851851851</v>
      </c>
      <c r="C30" s="15">
        <f t="shared" si="8"/>
        <v>27.325396825396826</v>
      </c>
      <c r="D30" s="15">
        <f t="shared" si="8"/>
        <v>27.097826086956523</v>
      </c>
      <c r="E30" s="15">
        <f t="shared" si="8"/>
        <v>27.71764705882353</v>
      </c>
      <c r="F30" s="15">
        <f t="shared" si="8"/>
        <v>28.46484375</v>
      </c>
      <c r="G30" s="15">
        <f t="shared" si="8"/>
        <v>27.746268656716417</v>
      </c>
      <c r="H30" s="15">
        <f t="shared" si="8"/>
        <v>26.990384615384617</v>
      </c>
      <c r="I30" s="15" t="e">
        <f t="shared" si="8"/>
        <v>#DIV/0!</v>
      </c>
      <c r="J30" s="15" t="e">
        <f t="shared" si="8"/>
        <v>#DIV/0!</v>
      </c>
      <c r="K30" s="15" t="e">
        <f t="shared" si="8"/>
        <v>#DIV/0!</v>
      </c>
      <c r="L30" s="15" t="e">
        <f t="shared" si="8"/>
        <v>#DIV/0!</v>
      </c>
      <c r="M30" s="15" t="e">
        <f t="shared" si="8"/>
        <v>#DIV/0!</v>
      </c>
      <c r="N30" s="15">
        <f t="shared" si="8"/>
        <v>27.583060364997664</v>
      </c>
    </row>
    <row r="31" spans="1:14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1:14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1:14">
      <c r="A34" s="12"/>
      <c r="B34" s="12"/>
      <c r="C34" s="12"/>
      <c r="D34" s="12"/>
      <c r="E34" s="12"/>
      <c r="F34" s="12"/>
      <c r="G34" s="12"/>
      <c r="H34" s="13"/>
      <c r="I34" s="12"/>
      <c r="J34" s="12"/>
      <c r="K34" s="12"/>
      <c r="L34" s="12"/>
      <c r="M34" s="12"/>
      <c r="N34" s="12"/>
    </row>
    <row r="35" spans="1:14">
      <c r="A35" s="12"/>
      <c r="B35" s="12"/>
      <c r="C35" s="12"/>
      <c r="D35" s="12"/>
      <c r="E35" s="12"/>
      <c r="F35" s="12"/>
      <c r="G35" s="12"/>
      <c r="H35" s="14"/>
      <c r="I35" s="12"/>
      <c r="J35" s="12"/>
      <c r="K35" s="12"/>
      <c r="L35" s="12"/>
      <c r="M35" s="12"/>
      <c r="N35" s="12"/>
    </row>
    <row r="36" spans="1:14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1:14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1:14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14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</sheetData>
  <phoneticPr fontId="2"/>
  <pageMargins left="0.7" right="0.7" top="0.75" bottom="0.75" header="0.3" footer="0.3"/>
  <pageSetup paperSize="9" orientation="portrait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G20" sqref="G20"/>
    </sheetView>
  </sheetViews>
  <sheetFormatPr defaultRowHeight="13.5"/>
  <cols>
    <col min="13" max="13" width="10" bestFit="1" customWidth="1"/>
  </cols>
  <sheetData>
    <row r="1" spans="1:14" ht="25.5">
      <c r="A1" s="18" t="s">
        <v>87</v>
      </c>
    </row>
    <row r="2" spans="1:14">
      <c r="A2" s="17" t="s">
        <v>85</v>
      </c>
    </row>
    <row r="3" spans="1:14" ht="14.25" thickBot="1"/>
    <row r="4" spans="1:14" ht="14.25" thickBot="1">
      <c r="A4" s="5" t="s">
        <v>17</v>
      </c>
      <c r="B4" s="5" t="s">
        <v>39</v>
      </c>
      <c r="C4" s="5" t="s">
        <v>40</v>
      </c>
      <c r="D4" s="5" t="s">
        <v>41</v>
      </c>
      <c r="E4" s="5" t="s">
        <v>42</v>
      </c>
      <c r="F4" s="5" t="s">
        <v>43</v>
      </c>
      <c r="G4" s="5" t="s">
        <v>44</v>
      </c>
      <c r="H4" s="5" t="s">
        <v>58</v>
      </c>
      <c r="I4" s="5" t="s">
        <v>59</v>
      </c>
      <c r="J4" s="5" t="s">
        <v>60</v>
      </c>
      <c r="K4" s="5" t="s">
        <v>61</v>
      </c>
      <c r="L4" s="5" t="s">
        <v>62</v>
      </c>
      <c r="M4" s="5" t="s">
        <v>63</v>
      </c>
      <c r="N4" s="5" t="s">
        <v>16</v>
      </c>
    </row>
    <row r="5" spans="1:14" ht="23.25" thickBot="1">
      <c r="A5" s="6" t="s">
        <v>30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>
        <v>15</v>
      </c>
      <c r="N5" s="8"/>
    </row>
    <row r="6" spans="1:14" ht="14.25" thickBot="1">
      <c r="A6" s="7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>
        <v>89</v>
      </c>
      <c r="N6" s="11">
        <f t="shared" ref="N6:N7" si="0">AVERAGEA(B6:M6)</f>
        <v>89</v>
      </c>
    </row>
    <row r="7" spans="1:14" ht="23.25" thickBot="1">
      <c r="A7" s="7" t="s">
        <v>77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>
        <v>3738</v>
      </c>
      <c r="N7" s="11">
        <f t="shared" si="0"/>
        <v>3738</v>
      </c>
    </row>
    <row r="8" spans="1:14" ht="14.25" thickBot="1"/>
    <row r="9" spans="1:14" ht="14.25" thickBot="1">
      <c r="A9" s="5" t="s">
        <v>17</v>
      </c>
      <c r="B9" s="5" t="s">
        <v>65</v>
      </c>
      <c r="C9" s="5" t="s">
        <v>66</v>
      </c>
      <c r="D9" s="5" t="s">
        <v>67</v>
      </c>
      <c r="E9" s="5" t="s">
        <v>68</v>
      </c>
      <c r="F9" s="5" t="s">
        <v>69</v>
      </c>
      <c r="G9" s="5" t="s">
        <v>70</v>
      </c>
      <c r="H9" s="5" t="s">
        <v>71</v>
      </c>
      <c r="I9" s="5" t="s">
        <v>72</v>
      </c>
      <c r="J9" s="5" t="s">
        <v>73</v>
      </c>
      <c r="K9" s="5" t="s">
        <v>74</v>
      </c>
      <c r="L9" s="5" t="s">
        <v>75</v>
      </c>
      <c r="M9" s="5" t="s">
        <v>76</v>
      </c>
      <c r="N9" s="5" t="s">
        <v>16</v>
      </c>
    </row>
    <row r="10" spans="1:14" ht="23.25" thickBot="1">
      <c r="A10" s="6" t="s">
        <v>30</v>
      </c>
      <c r="B10" s="8">
        <v>30</v>
      </c>
      <c r="C10" s="8">
        <v>32</v>
      </c>
      <c r="D10" s="8">
        <v>28</v>
      </c>
      <c r="E10" s="8">
        <v>30</v>
      </c>
      <c r="F10" s="8">
        <v>33</v>
      </c>
      <c r="G10" s="8">
        <v>28</v>
      </c>
      <c r="H10" s="8">
        <v>30</v>
      </c>
      <c r="I10" s="8"/>
      <c r="J10" s="8"/>
      <c r="K10" s="8"/>
      <c r="L10" s="8"/>
      <c r="M10" s="8"/>
      <c r="N10" s="8"/>
    </row>
    <row r="11" spans="1:14" ht="14.25" thickBot="1">
      <c r="A11" s="7" t="s">
        <v>31</v>
      </c>
      <c r="B11" s="9">
        <v>138</v>
      </c>
      <c r="C11" s="9">
        <v>198</v>
      </c>
      <c r="D11" s="9">
        <v>224</v>
      </c>
      <c r="E11" s="9">
        <v>187</v>
      </c>
      <c r="F11" s="9">
        <v>276</v>
      </c>
      <c r="G11" s="9">
        <f>152+45</f>
        <v>197</v>
      </c>
      <c r="H11" s="9">
        <v>140</v>
      </c>
      <c r="I11" s="9"/>
      <c r="J11" s="9"/>
      <c r="K11" s="9"/>
      <c r="L11" s="9"/>
      <c r="M11" s="9"/>
      <c r="N11" s="11">
        <f t="shared" ref="N11:N12" si="1">AVERAGEA(B11:M11)</f>
        <v>194.28571428571428</v>
      </c>
    </row>
    <row r="12" spans="1:14" ht="23.25" thickBot="1">
      <c r="A12" s="7" t="s">
        <v>77</v>
      </c>
      <c r="B12" s="9">
        <v>5796</v>
      </c>
      <c r="C12" s="9">
        <v>8316</v>
      </c>
      <c r="D12" s="9">
        <v>9408</v>
      </c>
      <c r="E12" s="9">
        <v>7854</v>
      </c>
      <c r="F12" s="9">
        <v>11592</v>
      </c>
      <c r="G12" s="9">
        <f>6384+1890</f>
        <v>8274</v>
      </c>
      <c r="H12" s="9">
        <v>5880</v>
      </c>
      <c r="I12" s="9"/>
      <c r="J12" s="9"/>
      <c r="K12" s="9"/>
      <c r="L12" s="9"/>
      <c r="M12" s="9"/>
      <c r="N12" s="11">
        <f t="shared" si="1"/>
        <v>8160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買電</vt:lpstr>
      <vt:lpstr>買電詳細</vt:lpstr>
      <vt:lpstr>売電詳細</vt:lpstr>
    </vt:vector>
  </TitlesOfParts>
  <Company>Intel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storide</dc:creator>
  <cp:lastModifiedBy>torishin</cp:lastModifiedBy>
  <dcterms:created xsi:type="dcterms:W3CDTF">2012-07-04T04:35:07Z</dcterms:created>
  <dcterms:modified xsi:type="dcterms:W3CDTF">2013-07-27T22:37:26Z</dcterms:modified>
</cp:coreProperties>
</file>